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28800" windowHeight="16740"/>
  </bookViews>
  <sheets>
    <sheet name="Rechner_Neustarthilfe" sheetId="1" r:id="rId1"/>
    <sheet name="Erläuterungen"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 r="D6" i="1"/>
  <c r="B11" i="1"/>
  <c r="D9" i="1"/>
  <c r="F6" i="1"/>
  <c r="D12" i="1"/>
  <c r="D8" i="1"/>
  <c r="D14" i="1"/>
  <c r="B13" i="1"/>
  <c r="D15" i="1"/>
  <c r="B16" i="1"/>
  <c r="B14" i="1"/>
  <c r="H7" i="1"/>
  <c r="H9" i="1"/>
  <c r="B15" i="1"/>
  <c r="D17" i="1"/>
  <c r="B19" i="1"/>
  <c r="F10" i="1"/>
  <c r="H10" i="1"/>
  <c r="D18" i="1"/>
</calcChain>
</file>

<file path=xl/sharedStrings.xml><?xml version="1.0" encoding="utf-8"?>
<sst xmlns="http://schemas.openxmlformats.org/spreadsheetml/2006/main" count="42" uniqueCount="34">
  <si>
    <t>·</t>
  </si>
  <si>
    <t xml:space="preserve">  ver.di-Rechner Neustarthilfe</t>
  </si>
  <si>
    <t>Jahresumsatz in 2019</t>
  </si>
  <si>
    <r>
      <t xml:space="preserve">liegt deine </t>
    </r>
    <r>
      <rPr>
        <b/>
        <sz val="14"/>
        <color theme="1"/>
        <rFont val="Arial"/>
        <family val="2"/>
      </rPr>
      <t>Gewinnprognose bis Juni 2021</t>
    </r>
    <r>
      <rPr>
        <sz val="14"/>
        <color theme="1"/>
        <rFont val="Arial"/>
        <family val="2"/>
      </rPr>
      <t xml:space="preserve"> bei:</t>
    </r>
  </si>
  <si>
    <t>(wenn proportional zum Umsatzrückgang):</t>
  </si>
  <si>
    <r>
      <t>Gewinn in 2019</t>
    </r>
    <r>
      <rPr>
        <sz val="14"/>
        <color theme="1"/>
        <rFont val="Arial"/>
        <family val="2"/>
      </rPr>
      <t xml:space="preserve"> (Umsatz - Betriebsausgaben)</t>
    </r>
  </si>
  <si>
    <t>Berechnung auf Grundlage bisheriger Veröffentlichungen - siehe Erläuterungen</t>
  </si>
  <si>
    <t>https://www.bundesfinanzministerium.de/Content/DE/Standardartikel/Themen/Schlaglichter/Corona-Schutzschild/2021-01-19-ueberbrueckungshilfe-verbessert-download.pdf</t>
  </si>
  <si>
    <t>ergibt (für 6 Monate) einen Bezugsgewinn von</t>
  </si>
  <si>
    <r>
      <t xml:space="preserve">Dein </t>
    </r>
    <r>
      <rPr>
        <b/>
        <sz val="14"/>
        <color theme="1"/>
        <rFont val="Arial"/>
        <family val="2"/>
      </rPr>
      <t>Gewinnrückgang</t>
    </r>
    <r>
      <rPr>
        <sz val="14"/>
        <color theme="1"/>
        <rFont val="Arial"/>
        <family val="2"/>
      </rPr>
      <t xml:space="preserve"> in den 6 Monaten beträgt</t>
    </r>
  </si>
  <si>
    <t>Erläuterungen zur Berechnung und den Bedingungen - Stand: 26.1.21</t>
  </si>
  <si>
    <t>Quellen:</t>
  </si>
  <si>
    <t>https://bundesfinanzministerium.de/Content/DE/Standardartikel/Themen/Schlaglichter/Corona-Schutzschild/2021-01-19-ueberbrueckungshilfe-verbessert-term-sheet.pdf</t>
  </si>
  <si>
    <t>Gewinnersatz-Schätzung</t>
  </si>
  <si>
    <t>Erstellt vom ver.di-Referat Selbstständige | https://selbststaendige.verdi.de</t>
  </si>
  <si>
    <t>Referenzumsatz (6 Monate aus 12)</t>
  </si>
  <si>
    <t>Schätz-Umsatz Januar bis Juni 2021</t>
  </si>
  <si>
    <t>(50% des Referenzumsatzes, jedoch max. 7.500 €)</t>
  </si>
  <si>
    <r>
      <t xml:space="preserve">Nur dann sinnvoll, </t>
    </r>
    <r>
      <rPr>
        <b/>
        <i/>
        <u/>
        <sz val="14"/>
        <color rgb="FFC00000"/>
        <rFont val="Arial"/>
        <family val="2"/>
      </rPr>
      <t>wenn</t>
    </r>
    <r>
      <rPr>
        <b/>
        <sz val="14"/>
        <color theme="1"/>
        <rFont val="Arial"/>
        <family val="2"/>
      </rPr>
      <t xml:space="preserve"> dein Gewinn proportional zum Umsatz ist!</t>
    </r>
  </si>
  <si>
    <r>
      <t xml:space="preserve">Laut Term-Sheet (siehe Quellen unten): </t>
    </r>
    <r>
      <rPr>
        <i/>
        <sz val="10"/>
        <color theme="1"/>
        <rFont val="Arial"/>
        <family val="2"/>
      </rPr>
      <t>"Sollte der Umsatz während der sechsmonatigen Laufzeit bei über 40 Prozent des sechsmonatigen Referenzumsatzes liegen, sind die Vorschusszahlungen anteilig so zurückzuzahlen, dass in Summe der erzielte Umsatz und die Förderung 90 Prozent des Referenzumsatzes nicht überschreiten."</t>
    </r>
  </si>
  <si>
    <t>Umsatzrückgang (gegenüber ½ Jahresdurchschnitt 2019)</t>
  </si>
  <si>
    <r>
      <t xml:space="preserve">Die Neustarthilfe wird </t>
    </r>
    <r>
      <rPr>
        <b/>
        <sz val="11"/>
        <color theme="1"/>
        <rFont val="Arial"/>
        <family val="2"/>
      </rPr>
      <t>als Vorschuss</t>
    </r>
    <r>
      <rPr>
        <sz val="11"/>
        <color theme="1"/>
        <rFont val="Arial"/>
        <family val="2"/>
      </rPr>
      <t xml:space="preserve"> gezahlt. - Beträgt dein Umsatz zwischen Januar und Juni 2021 über 40 % des hälftigen Umsatz in 2019 (also dem Referenzumsatz), sind die Vorschusszahlungen anteilig zurückzuzahlen.</t>
    </r>
  </si>
  <si>
    <r>
      <t xml:space="preserve">Bei einem </t>
    </r>
    <r>
      <rPr>
        <b/>
        <sz val="11"/>
        <color theme="1"/>
        <rFont val="Arial"/>
        <family val="2"/>
      </rPr>
      <t>Umsatz ab 90 %</t>
    </r>
    <r>
      <rPr>
        <sz val="11"/>
        <color theme="1"/>
        <rFont val="Arial"/>
        <family val="2"/>
      </rPr>
      <t xml:space="preserve"> des Referenzumsatzes ist die Neustarthilfe vollständig zurückzuzahlen.</t>
    </r>
  </si>
  <si>
    <r>
      <t xml:space="preserve">Liegt die </t>
    </r>
    <r>
      <rPr>
        <b/>
        <sz val="11"/>
        <color theme="1"/>
        <rFont val="Arial"/>
        <family val="2"/>
      </rPr>
      <t>Rückzahlungsumme bis 250 €</t>
    </r>
    <r>
      <rPr>
        <sz val="11"/>
        <color theme="1"/>
        <rFont val="Arial"/>
        <family val="2"/>
      </rPr>
      <t>, darf das Geld behalten werden.</t>
    </r>
  </si>
  <si>
    <r>
      <t xml:space="preserve">Diese Hilfe ist - wegen ihrer Zweckbindung - </t>
    </r>
    <r>
      <rPr>
        <b/>
        <sz val="11"/>
        <color theme="1"/>
        <rFont val="Arial"/>
        <family val="2"/>
      </rPr>
      <t>nicht auf die Grundsicherung anzurechnen</t>
    </r>
    <r>
      <rPr>
        <sz val="11"/>
        <color theme="1"/>
        <rFont val="Arial"/>
        <family val="2"/>
      </rPr>
      <t>.</t>
    </r>
  </si>
  <si>
    <r>
      <t xml:space="preserve">Antragsberechtigt sind Soloselbstständige, die im Rahmen der Überbrückungshilfe III </t>
    </r>
    <r>
      <rPr>
        <b/>
        <sz val="11"/>
        <color theme="1"/>
        <rFont val="Arial"/>
        <family val="2"/>
      </rPr>
      <t>keine Fixkosten geltend machen</t>
    </r>
    <r>
      <rPr>
        <sz val="11"/>
        <color theme="1"/>
        <rFont val="Arial"/>
        <family val="2"/>
      </rPr>
      <t xml:space="preserve"> (können) und ihr Gesamteinkommen zu mindestens 51 % aus selbständiger Tätigkeit erziel(t)en.</t>
    </r>
  </si>
  <si>
    <t>incl. Berechnung der möglichen Rückzahlung bei Umsätzen bis Juni 2021</t>
  </si>
  <si>
    <t>Möglicher Höchstbetrag der Neustarthilfe (=Vorschuss)</t>
  </si>
  <si>
    <t>Nach Abrechnung / Rückzahlung verbleiben von dem Vorschuss</t>
  </si>
  <si>
    <r>
      <t>Tatsächliche Neustarthilfe pro Monat</t>
    </r>
    <r>
      <rPr>
        <sz val="14"/>
        <color theme="0" tint="-4.9989318521683403E-2"/>
        <rFont val="Arial"/>
        <family val="2"/>
      </rPr>
      <t xml:space="preserve"> (über 6 Monate)</t>
    </r>
  </si>
  <si>
    <t>Dein Umsatz 2021 plus Vorschuss der Hilfe ergeben</t>
  </si>
  <si>
    <t>Stand: 29.1.21 | V7.1</t>
  </si>
  <si>
    <t xml:space="preserve"> eingeben</t>
  </si>
  <si>
    <t>&lt;- Bitte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</si>
</sst>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43" x14ac:knownFonts="1">
    <font>
      <sz val="10"/>
      <color theme="1"/>
      <name val="Arial"/>
      <family val="2"/>
    </font>
    <font>
      <u/>
      <sz val="10"/>
      <color theme="10"/>
      <name val="Arial"/>
      <family val="2"/>
    </font>
    <font>
      <b/>
      <sz val="14"/>
      <color theme="1"/>
      <name val="Arial"/>
      <family val="2"/>
    </font>
    <font>
      <sz val="14"/>
      <color theme="1"/>
      <name val="Arial"/>
      <family val="2"/>
    </font>
    <font>
      <sz val="14"/>
      <color theme="0" tint="-0.34998626667073579"/>
      <name val="Calibri Light"/>
      <family val="2"/>
      <scheme val="major"/>
    </font>
    <font>
      <sz val="10"/>
      <color theme="0"/>
      <name val="Arial"/>
      <family val="2"/>
    </font>
    <font>
      <sz val="11"/>
      <color theme="1"/>
      <name val="Arial"/>
      <family val="2"/>
    </font>
    <font>
      <sz val="14"/>
      <color rgb="FFFF0000"/>
      <name val="Symbol"/>
      <family val="1"/>
      <charset val="2"/>
    </font>
    <font>
      <b/>
      <sz val="14"/>
      <color theme="0"/>
      <name val="Arial"/>
      <family val="2"/>
    </font>
    <font>
      <sz val="14"/>
      <color theme="0" tint="-4.9989318521683403E-2"/>
      <name val="Arial"/>
      <family val="2"/>
    </font>
    <font>
      <sz val="14"/>
      <color theme="0" tint="-0.14999847407452621"/>
      <name val="Arial"/>
      <family val="2"/>
    </font>
    <font>
      <b/>
      <sz val="20"/>
      <color theme="0"/>
      <name val="Arial"/>
      <family val="2"/>
    </font>
    <font>
      <sz val="10"/>
      <color theme="0" tint="-0.14999847407452621"/>
      <name val="Arial"/>
      <family val="2"/>
    </font>
    <font>
      <sz val="20"/>
      <color theme="0"/>
      <name val="Arial Black"/>
      <family val="2"/>
    </font>
    <font>
      <b/>
      <sz val="15"/>
      <color theme="0"/>
      <name val="Arial"/>
      <family val="2"/>
    </font>
    <font>
      <sz val="10"/>
      <color theme="1"/>
      <name val="Arial"/>
      <family val="2"/>
    </font>
    <font>
      <sz val="14"/>
      <color theme="3" tint="-0.249977111117893"/>
      <name val="Arial"/>
      <family val="2"/>
    </font>
    <font>
      <b/>
      <sz val="18"/>
      <color theme="3" tint="-0.249977111117893"/>
      <name val="Arial"/>
      <family val="2"/>
    </font>
    <font>
      <sz val="18"/>
      <color theme="3" tint="-0.249977111117893"/>
      <name val="Arial"/>
      <family val="2"/>
    </font>
    <font>
      <sz val="16"/>
      <color theme="1"/>
      <name val="Arial"/>
      <family val="2"/>
    </font>
    <font>
      <sz val="16"/>
      <color theme="0" tint="-0.499984740745262"/>
      <name val="Arial"/>
      <family val="2"/>
    </font>
    <font>
      <sz val="12"/>
      <color theme="1"/>
      <name val="Calibri"/>
      <family val="2"/>
      <scheme val="minor"/>
    </font>
    <font>
      <sz val="12"/>
      <color theme="3"/>
      <name val="Calibri"/>
      <family val="2"/>
      <scheme val="minor"/>
    </font>
    <font>
      <b/>
      <sz val="14"/>
      <name val="Arial"/>
      <family val="2"/>
    </font>
    <font>
      <b/>
      <sz val="14"/>
      <color rgb="FFC00000"/>
      <name val="Arial"/>
      <family val="2"/>
    </font>
    <font>
      <b/>
      <i/>
      <u/>
      <sz val="14"/>
      <color rgb="FFC00000"/>
      <name val="Arial"/>
      <family val="2"/>
    </font>
    <font>
      <sz val="12"/>
      <color theme="1"/>
      <name val="Arial"/>
      <family val="2"/>
    </font>
    <font>
      <b/>
      <sz val="20"/>
      <color rgb="FFC00000"/>
      <name val="Arial"/>
      <family val="2"/>
    </font>
    <font>
      <sz val="14"/>
      <color theme="1" tint="0.499984740745262"/>
      <name val="Arial"/>
      <family val="2"/>
    </font>
    <font>
      <sz val="10"/>
      <color theme="1" tint="0.499984740745262"/>
      <name val="Arial"/>
      <family val="2"/>
    </font>
    <font>
      <b/>
      <sz val="12"/>
      <color theme="1"/>
      <name val="Arial"/>
      <family val="2"/>
    </font>
    <font>
      <sz val="8"/>
      <color theme="1"/>
      <name val="Arial"/>
      <family val="2"/>
    </font>
    <font>
      <i/>
      <sz val="16"/>
      <color theme="1"/>
      <name val="Arial"/>
      <family val="2"/>
    </font>
    <font>
      <sz val="72"/>
      <color rgb="FFFF0000"/>
      <name val="Arial"/>
      <family val="2"/>
    </font>
    <font>
      <u/>
      <sz val="8"/>
      <color theme="10"/>
      <name val="Arial"/>
      <family val="2"/>
    </font>
    <font>
      <b/>
      <sz val="10"/>
      <color theme="0"/>
      <name val="Arial"/>
      <family val="2"/>
    </font>
    <font>
      <b/>
      <sz val="14"/>
      <color theme="0" tint="-4.9989318521683403E-2"/>
      <name val="Arial"/>
      <family val="2"/>
    </font>
    <font>
      <sz val="12"/>
      <color theme="1" tint="0.34998626667073579"/>
      <name val="Arial"/>
      <family val="2"/>
    </font>
    <font>
      <b/>
      <sz val="10"/>
      <color theme="1"/>
      <name val="Arial"/>
      <family val="2"/>
    </font>
    <font>
      <u/>
      <sz val="12"/>
      <color theme="10"/>
      <name val="Arial"/>
      <family val="2"/>
    </font>
    <font>
      <b/>
      <sz val="11"/>
      <color theme="1"/>
      <name val="Arial"/>
      <family val="2"/>
    </font>
    <font>
      <i/>
      <sz val="10"/>
      <color theme="1"/>
      <name val="Arial"/>
      <family val="2"/>
    </font>
    <font>
      <sz val="14"/>
      <color theme="0"/>
      <name val="Arial"/>
      <family val="2"/>
    </font>
  </fonts>
  <fills count="7">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3" tint="-0.499984740745262"/>
        <bgColor indexed="64"/>
      </patternFill>
    </fill>
  </fills>
  <borders count="22">
    <border>
      <left/>
      <right/>
      <top/>
      <bottom/>
      <diagonal/>
    </border>
    <border>
      <left style="mediumDashed">
        <color theme="3"/>
      </left>
      <right/>
      <top style="mediumDashed">
        <color theme="3"/>
      </top>
      <bottom/>
      <diagonal/>
    </border>
    <border>
      <left/>
      <right style="mediumDashed">
        <color theme="3"/>
      </right>
      <top style="mediumDashed">
        <color theme="3"/>
      </top>
      <bottom/>
      <diagonal/>
    </border>
    <border>
      <left style="mediumDashed">
        <color theme="3"/>
      </left>
      <right/>
      <top/>
      <bottom/>
      <diagonal/>
    </border>
    <border>
      <left/>
      <right style="mediumDashed">
        <color theme="3"/>
      </right>
      <top/>
      <bottom/>
      <diagonal/>
    </border>
    <border>
      <left style="medium">
        <color auto="1"/>
      </left>
      <right style="mediumDashed">
        <color theme="3"/>
      </right>
      <top style="medium">
        <color auto="1"/>
      </top>
      <bottom style="medium">
        <color auto="1"/>
      </bottom>
      <diagonal/>
    </border>
    <border>
      <left style="mediumDashed">
        <color theme="3"/>
      </left>
      <right/>
      <top/>
      <bottom style="mediumDashed">
        <color theme="3"/>
      </bottom>
      <diagonal/>
    </border>
    <border>
      <left/>
      <right style="mediumDashed">
        <color theme="3"/>
      </right>
      <top/>
      <bottom style="mediumDashed">
        <color theme="3"/>
      </bottom>
      <diagonal/>
    </border>
    <border>
      <left/>
      <right/>
      <top/>
      <bottom style="mediumDashed">
        <color theme="3"/>
      </bottom>
      <diagonal/>
    </border>
    <border>
      <left/>
      <right/>
      <top/>
      <bottom style="thin">
        <color theme="1" tint="0.249977111117893"/>
      </bottom>
      <diagonal/>
    </border>
    <border>
      <left/>
      <right/>
      <top style="mediumDashed">
        <color theme="3"/>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theme="3"/>
      </bottom>
      <diagonal/>
    </border>
    <border>
      <left/>
      <right/>
      <top style="medium">
        <color auto="1"/>
      </top>
      <bottom style="medium">
        <color theme="3"/>
      </bottom>
      <diagonal/>
    </border>
    <border>
      <left/>
      <right style="medium">
        <color auto="1"/>
      </right>
      <top style="medium">
        <color auto="1"/>
      </top>
      <bottom style="medium">
        <color theme="3"/>
      </bottom>
      <diagonal/>
    </border>
    <border>
      <left style="medium">
        <color auto="1"/>
      </left>
      <right/>
      <top/>
      <bottom/>
      <diagonal/>
    </border>
    <border>
      <left/>
      <right style="medium">
        <color auto="1"/>
      </right>
      <top/>
      <bottom/>
      <diagonal/>
    </border>
    <border>
      <left style="medium">
        <color auto="1"/>
      </left>
      <right/>
      <top/>
      <bottom style="thin">
        <color theme="1" tint="0.249977111117893"/>
      </bottom>
      <diagonal/>
    </border>
    <border>
      <left/>
      <right style="medium">
        <color auto="1"/>
      </right>
      <top/>
      <bottom style="thin">
        <color theme="1" tint="0.249977111117893"/>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 fillId="0" borderId="0" applyNumberFormat="0" applyFill="0" applyBorder="0" applyAlignment="0" applyProtection="0"/>
    <xf numFmtId="9" fontId="15" fillId="0" borderId="0" applyFont="0" applyFill="0" applyBorder="0" applyAlignment="0" applyProtection="0"/>
  </cellStyleXfs>
  <cellXfs count="117">
    <xf numFmtId="0" fontId="0" fillId="0" borderId="0" xfId="0"/>
    <xf numFmtId="0" fontId="3" fillId="0" borderId="0" xfId="0" applyFont="1"/>
    <xf numFmtId="0" fontId="1" fillId="0" borderId="0" xfId="1"/>
    <xf numFmtId="0" fontId="0" fillId="0" borderId="0" xfId="0" applyAlignment="1">
      <alignment vertical="top"/>
    </xf>
    <xf numFmtId="0" fontId="0" fillId="0" borderId="0" xfId="0" applyFill="1"/>
    <xf numFmtId="0" fontId="0" fillId="0" borderId="0" xfId="0" applyFill="1" applyAlignment="1">
      <alignment vertical="top"/>
    </xf>
    <xf numFmtId="0" fontId="4" fillId="0" borderId="0" xfId="0" applyFont="1"/>
    <xf numFmtId="0" fontId="0" fillId="0" borderId="0" xfId="0" applyAlignment="1">
      <alignment wrapText="1"/>
    </xf>
    <xf numFmtId="0" fontId="7" fillId="0" borderId="0" xfId="0" applyFont="1" applyAlignment="1">
      <alignment horizontal="center" vertical="center"/>
    </xf>
    <xf numFmtId="0" fontId="6" fillId="0" borderId="0" xfId="0" applyFont="1" applyAlignment="1">
      <alignment wrapText="1"/>
    </xf>
    <xf numFmtId="0" fontId="2" fillId="0" borderId="0" xfId="0" applyFont="1" applyBorder="1" applyAlignment="1">
      <alignment vertical="top"/>
    </xf>
    <xf numFmtId="0" fontId="3" fillId="0" borderId="0" xfId="0" quotePrefix="1" applyFont="1" applyBorder="1" applyAlignment="1">
      <alignment vertical="top"/>
    </xf>
    <xf numFmtId="0" fontId="2" fillId="0" borderId="0" xfId="0" quotePrefix="1" applyFont="1" applyBorder="1" applyAlignment="1">
      <alignment vertical="top"/>
    </xf>
    <xf numFmtId="9" fontId="3" fillId="0" borderId="0" xfId="2" applyFont="1"/>
    <xf numFmtId="0" fontId="19" fillId="0" borderId="0" xfId="0" applyFont="1" applyAlignment="1"/>
    <xf numFmtId="0" fontId="20" fillId="0" borderId="0" xfId="0" applyFont="1" applyAlignment="1"/>
    <xf numFmtId="0" fontId="0" fillId="0" borderId="0" xfId="0" applyBorder="1"/>
    <xf numFmtId="0" fontId="0" fillId="0" borderId="8" xfId="0" applyFill="1" applyBorder="1"/>
    <xf numFmtId="164" fontId="2" fillId="2" borderId="5" xfId="0" applyNumberFormat="1" applyFont="1" applyFill="1" applyBorder="1" applyAlignment="1" applyProtection="1">
      <alignment horizontal="right" vertical="top" indent="1"/>
      <protection locked="0"/>
    </xf>
    <xf numFmtId="164" fontId="3" fillId="0" borderId="4" xfId="0" applyNumberFormat="1" applyFont="1" applyFill="1" applyBorder="1" applyAlignment="1" applyProtection="1">
      <alignment horizontal="right" vertical="top" indent="1"/>
    </xf>
    <xf numFmtId="164" fontId="16" fillId="0" borderId="4" xfId="0" applyNumberFormat="1" applyFont="1" applyBorder="1" applyAlignment="1" applyProtection="1">
      <alignment horizontal="right" indent="1"/>
    </xf>
    <xf numFmtId="0" fontId="0" fillId="0" borderId="4" xfId="0" applyBorder="1" applyAlignment="1" applyProtection="1">
      <alignment horizontal="right" indent="1"/>
    </xf>
    <xf numFmtId="164" fontId="3" fillId="0" borderId="4" xfId="0" applyNumberFormat="1" applyFont="1" applyBorder="1" applyAlignment="1" applyProtection="1">
      <alignment horizontal="right" indent="1"/>
    </xf>
    <xf numFmtId="0" fontId="21" fillId="0" borderId="0" xfId="0" applyFont="1" applyBorder="1" applyAlignment="1">
      <alignment vertical="top" wrapText="1"/>
    </xf>
    <xf numFmtId="0" fontId="3" fillId="0" borderId="0" xfId="0" quotePrefix="1" applyFont="1" applyFill="1" applyBorder="1" applyAlignment="1"/>
    <xf numFmtId="0" fontId="2" fillId="0" borderId="3" xfId="0" applyFont="1" applyBorder="1" applyAlignment="1">
      <alignment horizontal="left" vertical="top" indent="1"/>
    </xf>
    <xf numFmtId="0" fontId="3" fillId="0" borderId="3" xfId="0" quotePrefix="1" applyFont="1" applyBorder="1" applyAlignment="1">
      <alignment horizontal="left" vertical="top" indent="1"/>
    </xf>
    <xf numFmtId="0" fontId="3" fillId="0" borderId="3" xfId="0" applyFont="1" applyBorder="1" applyAlignment="1">
      <alignment horizontal="left" vertical="top" indent="1"/>
    </xf>
    <xf numFmtId="0" fontId="22" fillId="0" borderId="0" xfId="0" applyFont="1" applyAlignment="1">
      <alignment horizontal="left" vertical="center" indent="1"/>
    </xf>
    <xf numFmtId="0" fontId="3" fillId="0" borderId="0" xfId="0" applyFont="1" applyAlignment="1">
      <alignment horizontal="left" vertical="center" indent="1"/>
    </xf>
    <xf numFmtId="0" fontId="0" fillId="0" borderId="0" xfId="0" applyAlignment="1">
      <alignment horizontal="left" vertical="center" indent="1"/>
    </xf>
    <xf numFmtId="0" fontId="21" fillId="0" borderId="0" xfId="0" applyFont="1" applyBorder="1" applyAlignment="1">
      <alignment horizontal="left" vertical="center" wrapText="1" indent="1"/>
    </xf>
    <xf numFmtId="0" fontId="29" fillId="0" borderId="9" xfId="0" applyFont="1" applyBorder="1"/>
    <xf numFmtId="0" fontId="31" fillId="0" borderId="0" xfId="0" applyFont="1" applyAlignment="1">
      <alignment wrapText="1"/>
    </xf>
    <xf numFmtId="0" fontId="0" fillId="0" borderId="0" xfId="0" applyAlignment="1"/>
    <xf numFmtId="0" fontId="3" fillId="0" borderId="3" xfId="0" applyFont="1" applyBorder="1" applyAlignment="1">
      <alignment horizontal="left" indent="1"/>
    </xf>
    <xf numFmtId="0" fontId="22" fillId="0" borderId="0" xfId="0" applyFont="1" applyAlignment="1">
      <alignment horizontal="left" vertical="top" indent="1"/>
    </xf>
    <xf numFmtId="0" fontId="0" fillId="0" borderId="0" xfId="0" applyAlignment="1"/>
    <xf numFmtId="0" fontId="34" fillId="0" borderId="0" xfId="1" applyFont="1" applyAlignment="1"/>
    <xf numFmtId="0" fontId="0" fillId="0" borderId="0" xfId="0" applyBorder="1" applyAlignment="1">
      <alignment horizontal="left" vertical="center" wrapText="1" indent="1"/>
    </xf>
    <xf numFmtId="0" fontId="0" fillId="0" borderId="0" xfId="0" applyBorder="1" applyAlignment="1">
      <alignment horizontal="right" vertical="center" indent="1"/>
    </xf>
    <xf numFmtId="0" fontId="0" fillId="0" borderId="0" xfId="0" applyBorder="1" applyAlignment="1"/>
    <xf numFmtId="164" fontId="8" fillId="0" borderId="0" xfId="0" applyNumberFormat="1" applyFont="1" applyFill="1" applyBorder="1" applyAlignment="1">
      <alignment horizontal="right" vertical="center" indent="1"/>
    </xf>
    <xf numFmtId="0" fontId="2" fillId="0" borderId="0" xfId="0" applyFont="1" applyBorder="1" applyAlignment="1">
      <alignment horizontal="left" vertical="top" indent="1"/>
    </xf>
    <xf numFmtId="0" fontId="3" fillId="0" borderId="0" xfId="0" quotePrefix="1" applyFont="1" applyBorder="1" applyAlignment="1">
      <alignment horizontal="left" vertical="top" indent="1"/>
    </xf>
    <xf numFmtId="0" fontId="3" fillId="0" borderId="0" xfId="0" applyFont="1" applyBorder="1" applyAlignment="1">
      <alignment horizontal="left" indent="1"/>
    </xf>
    <xf numFmtId="0" fontId="3" fillId="0" borderId="0" xfId="0" applyFont="1" applyBorder="1" applyAlignment="1">
      <alignment horizontal="left" vertical="top" indent="1"/>
    </xf>
    <xf numFmtId="0" fontId="3" fillId="0" borderId="0" xfId="0" applyFont="1" applyFill="1" applyBorder="1" applyAlignment="1">
      <alignment horizontal="left" wrapText="1"/>
    </xf>
    <xf numFmtId="0" fontId="0" fillId="0" borderId="8" xfId="0" applyBorder="1" applyAlignment="1">
      <alignment horizontal="left" wrapText="1"/>
    </xf>
    <xf numFmtId="0" fontId="2" fillId="0" borderId="15" xfId="0" applyFont="1" applyBorder="1" applyAlignment="1">
      <alignment horizontal="left" vertical="top" indent="1"/>
    </xf>
    <xf numFmtId="164" fontId="2" fillId="2" borderId="11" xfId="0" applyNumberFormat="1" applyFont="1" applyFill="1" applyBorder="1" applyAlignment="1" applyProtection="1">
      <alignment horizontal="right" vertical="top" indent="1"/>
      <protection locked="0"/>
    </xf>
    <xf numFmtId="0" fontId="3" fillId="0" borderId="15" xfId="0" quotePrefix="1" applyFont="1" applyBorder="1" applyAlignment="1">
      <alignment horizontal="left" vertical="top" indent="1"/>
    </xf>
    <xf numFmtId="164" fontId="3" fillId="0" borderId="16" xfId="0" applyNumberFormat="1" applyFont="1" applyBorder="1" applyAlignment="1">
      <alignment horizontal="right" vertical="top" indent="1"/>
    </xf>
    <xf numFmtId="0" fontId="2" fillId="0" borderId="15" xfId="0" quotePrefix="1" applyFont="1" applyBorder="1" applyAlignment="1">
      <alignment horizontal="left" vertical="top" indent="1"/>
    </xf>
    <xf numFmtId="164" fontId="23" fillId="2" borderId="11" xfId="0" applyNumberFormat="1" applyFont="1" applyFill="1" applyBorder="1" applyAlignment="1" applyProtection="1">
      <alignment horizontal="right" vertical="top" indent="1"/>
      <protection locked="0"/>
    </xf>
    <xf numFmtId="0" fontId="28" fillId="0" borderId="17" xfId="0" applyFont="1" applyBorder="1" applyAlignment="1">
      <alignment horizontal="left" vertical="center" indent="1"/>
    </xf>
    <xf numFmtId="164" fontId="28" fillId="0" borderId="18" xfId="0" applyNumberFormat="1" applyFont="1" applyBorder="1" applyAlignment="1">
      <alignment horizontal="right" indent="1"/>
    </xf>
    <xf numFmtId="0" fontId="3" fillId="0" borderId="15" xfId="0" quotePrefix="1" applyFont="1" applyFill="1" applyBorder="1" applyAlignment="1">
      <alignment horizontal="left" indent="1"/>
    </xf>
    <xf numFmtId="0" fontId="26" fillId="0" borderId="15" xfId="0" quotePrefix="1" applyFont="1" applyFill="1" applyBorder="1" applyAlignment="1">
      <alignment horizontal="left" vertical="top" indent="1"/>
    </xf>
    <xf numFmtId="0" fontId="0" fillId="0" borderId="0" xfId="0" applyBorder="1" applyAlignment="1">
      <alignment horizontal="center" vertical="center"/>
    </xf>
    <xf numFmtId="164" fontId="3" fillId="0" borderId="16" xfId="0" applyNumberFormat="1" applyFont="1" applyBorder="1" applyAlignment="1">
      <alignment horizontal="right" vertical="center" indent="1"/>
    </xf>
    <xf numFmtId="164" fontId="8" fillId="3" borderId="16" xfId="0" applyNumberFormat="1" applyFont="1" applyFill="1" applyBorder="1" applyAlignment="1">
      <alignment horizontal="right" vertical="center" indent="1"/>
    </xf>
    <xf numFmtId="0" fontId="3" fillId="0" borderId="15" xfId="0" quotePrefix="1" applyFont="1" applyFill="1" applyBorder="1" applyAlignment="1">
      <alignment horizontal="left" vertical="center" indent="1"/>
    </xf>
    <xf numFmtId="0" fontId="0" fillId="0" borderId="0" xfId="0" applyFont="1" applyAlignment="1">
      <alignment wrapText="1"/>
    </xf>
    <xf numFmtId="0" fontId="0" fillId="0" borderId="0" xfId="0" applyFill="1" applyBorder="1" applyAlignment="1">
      <alignment horizontal="left" vertical="center" indent="1"/>
    </xf>
    <xf numFmtId="164" fontId="8" fillId="0" borderId="16" xfId="0" applyNumberFormat="1" applyFont="1" applyFill="1" applyBorder="1" applyAlignment="1">
      <alignment horizontal="right" vertical="center" indent="1"/>
    </xf>
    <xf numFmtId="0" fontId="2" fillId="0" borderId="15" xfId="0" quotePrefix="1" applyFont="1" applyFill="1" applyBorder="1" applyAlignment="1">
      <alignment horizontal="left" vertical="center" indent="1"/>
    </xf>
    <xf numFmtId="164" fontId="21" fillId="0" borderId="0" xfId="0" applyNumberFormat="1" applyFont="1" applyBorder="1" applyAlignment="1">
      <alignment horizontal="left" vertical="center" wrapText="1" indent="1"/>
    </xf>
    <xf numFmtId="0" fontId="24" fillId="0" borderId="15" xfId="0" quotePrefix="1" applyFont="1" applyFill="1" applyBorder="1" applyAlignment="1">
      <alignment horizontal="left" vertical="top" indent="1"/>
    </xf>
    <xf numFmtId="0" fontId="24" fillId="0" borderId="0" xfId="0" applyFont="1" applyBorder="1" applyAlignment="1">
      <alignment horizontal="left" vertical="top" indent="1"/>
    </xf>
    <xf numFmtId="0" fontId="0" fillId="0" borderId="0" xfId="0" applyFill="1" applyBorder="1"/>
    <xf numFmtId="0" fontId="36" fillId="6" borderId="19" xfId="0" applyFont="1" applyFill="1" applyBorder="1" applyAlignment="1">
      <alignment horizontal="left" vertical="center" indent="1"/>
    </xf>
    <xf numFmtId="0" fontId="36" fillId="6" borderId="20" xfId="0" applyFont="1" applyFill="1" applyBorder="1" applyAlignment="1">
      <alignment vertical="center"/>
    </xf>
    <xf numFmtId="164" fontId="36" fillId="6" borderId="21" xfId="0" applyNumberFormat="1" applyFont="1" applyFill="1" applyBorder="1" applyAlignment="1">
      <alignment horizontal="right" vertical="center" indent="1"/>
    </xf>
    <xf numFmtId="0" fontId="36" fillId="6" borderId="0" xfId="0" applyFont="1" applyFill="1" applyBorder="1" applyAlignment="1">
      <alignment vertical="center"/>
    </xf>
    <xf numFmtId="164" fontId="36" fillId="6" borderId="0" xfId="0" applyNumberFormat="1" applyFont="1" applyFill="1" applyBorder="1" applyAlignment="1">
      <alignment horizontal="right" vertical="center" indent="1"/>
    </xf>
    <xf numFmtId="0" fontId="42" fillId="6" borderId="0" xfId="0" applyFont="1" applyFill="1" applyBorder="1" applyAlignment="1">
      <alignment horizontal="left" vertical="center" indent="1"/>
    </xf>
    <xf numFmtId="164" fontId="24" fillId="0" borderId="16" xfId="0" applyNumberFormat="1" applyFont="1" applyBorder="1" applyAlignment="1">
      <alignment horizontal="right" vertical="top" indent="1"/>
    </xf>
    <xf numFmtId="0" fontId="13" fillId="4" borderId="12" xfId="0" applyFont="1" applyFill="1" applyBorder="1" applyAlignment="1">
      <alignment horizontal="left"/>
    </xf>
    <xf numFmtId="0" fontId="11" fillId="4" borderId="13" xfId="0" applyFont="1" applyFill="1" applyBorder="1" applyAlignment="1">
      <alignment horizontal="left"/>
    </xf>
    <xf numFmtId="0" fontId="5" fillId="4" borderId="14" xfId="0" applyFont="1" applyFill="1" applyBorder="1" applyAlignment="1">
      <alignment horizontal="left"/>
    </xf>
    <xf numFmtId="0" fontId="10" fillId="4" borderId="15" xfId="0" applyFont="1" applyFill="1" applyBorder="1" applyAlignment="1">
      <alignment horizontal="center" vertical="center"/>
    </xf>
    <xf numFmtId="0" fontId="10" fillId="4" borderId="0" xfId="0" applyFont="1" applyFill="1" applyBorder="1" applyAlignment="1">
      <alignment horizontal="center" vertical="center"/>
    </xf>
    <xf numFmtId="0" fontId="12" fillId="4" borderId="16" xfId="0" applyFont="1" applyFill="1" applyBorder="1" applyAlignment="1">
      <alignment horizontal="center" vertical="center"/>
    </xf>
    <xf numFmtId="0" fontId="17" fillId="0" borderId="1" xfId="0" applyFont="1" applyFill="1" applyBorder="1" applyAlignment="1">
      <alignment horizontal="center"/>
    </xf>
    <xf numFmtId="0" fontId="17" fillId="0" borderId="10" xfId="0" applyFont="1" applyFill="1" applyBorder="1" applyAlignment="1">
      <alignment horizontal="center"/>
    </xf>
    <xf numFmtId="0" fontId="18" fillId="0" borderId="2" xfId="0" applyFont="1" applyFill="1" applyBorder="1" applyAlignment="1">
      <alignment horizontal="center"/>
    </xf>
    <xf numFmtId="0" fontId="2" fillId="0" borderId="1" xfId="0" applyFont="1" applyBorder="1" applyAlignment="1">
      <alignment horizontal="center" vertical="top"/>
    </xf>
    <xf numFmtId="0" fontId="2" fillId="0" borderId="10" xfId="0" applyFont="1" applyBorder="1" applyAlignment="1">
      <alignment horizontal="center" vertical="top"/>
    </xf>
    <xf numFmtId="0" fontId="0" fillId="0" borderId="2" xfId="0" applyBorder="1" applyAlignment="1">
      <alignment horizontal="center"/>
    </xf>
    <xf numFmtId="164" fontId="3" fillId="0" borderId="16" xfId="0" applyNumberFormat="1" applyFont="1" applyFill="1" applyBorder="1" applyAlignment="1">
      <alignment horizontal="right" vertical="center" indent="1"/>
    </xf>
    <xf numFmtId="0" fontId="0" fillId="0" borderId="16" xfId="0" applyBorder="1" applyAlignment="1">
      <alignment horizontal="right" vertical="center" indent="1"/>
    </xf>
    <xf numFmtId="0" fontId="37" fillId="0" borderId="15" xfId="0" applyFont="1" applyBorder="1" applyAlignment="1">
      <alignment horizontal="center" vertical="top"/>
    </xf>
    <xf numFmtId="0" fontId="0" fillId="0" borderId="0" xfId="0" applyBorder="1" applyAlignment="1">
      <alignment horizontal="center" vertical="top"/>
    </xf>
    <xf numFmtId="0" fontId="0" fillId="0" borderId="16" xfId="0" applyBorder="1" applyAlignment="1">
      <alignment horizontal="center" vertical="top"/>
    </xf>
    <xf numFmtId="0" fontId="8" fillId="3" borderId="15" xfId="0" quotePrefix="1" applyFont="1" applyFill="1" applyBorder="1" applyAlignment="1">
      <alignment horizontal="left" vertical="center" indent="1"/>
    </xf>
    <xf numFmtId="0" fontId="0" fillId="0" borderId="0" xfId="0" applyBorder="1" applyAlignment="1">
      <alignment horizontal="left" vertical="center" indent="1"/>
    </xf>
    <xf numFmtId="0" fontId="32" fillId="0" borderId="0" xfId="0" applyFont="1" applyFill="1" applyBorder="1" applyAlignment="1">
      <alignment horizontal="left" vertical="center" wrapText="1" indent="1"/>
    </xf>
    <xf numFmtId="0" fontId="19" fillId="0" borderId="0" xfId="0" applyFont="1" applyFill="1" applyBorder="1" applyAlignment="1">
      <alignment horizontal="left" vertical="center" indent="1"/>
    </xf>
    <xf numFmtId="0" fontId="30" fillId="5" borderId="0" xfId="0" applyFont="1" applyFill="1" applyBorder="1" applyAlignment="1">
      <alignment horizontal="center" vertical="center"/>
    </xf>
    <xf numFmtId="0" fontId="30" fillId="5" borderId="0" xfId="0" applyFont="1" applyFill="1" applyAlignment="1">
      <alignment horizontal="center" vertical="center"/>
    </xf>
    <xf numFmtId="0" fontId="3" fillId="0" borderId="3" xfId="0" applyFont="1" applyFill="1" applyBorder="1" applyAlignment="1">
      <alignment horizontal="left" wrapText="1" indent="1"/>
    </xf>
    <xf numFmtId="0" fontId="0" fillId="0" borderId="6" xfId="0" applyBorder="1" applyAlignment="1">
      <alignment horizontal="left" wrapText="1" indent="1"/>
    </xf>
    <xf numFmtId="10" fontId="27" fillId="0" borderId="4" xfId="2" applyNumberFormat="1" applyFont="1" applyFill="1" applyBorder="1" applyAlignment="1" applyProtection="1">
      <alignment horizontal="right" indent="1"/>
    </xf>
    <xf numFmtId="0" fontId="0" fillId="0" borderId="7" xfId="0" applyBorder="1" applyAlignment="1">
      <alignment horizontal="right" indent="1"/>
    </xf>
    <xf numFmtId="0" fontId="33" fillId="0" borderId="0" xfId="0" applyFont="1" applyAlignment="1">
      <alignment horizontal="right" vertical="center"/>
    </xf>
    <xf numFmtId="0" fontId="0" fillId="0" borderId="0" xfId="0" applyAlignment="1"/>
    <xf numFmtId="0" fontId="0" fillId="0" borderId="0" xfId="0" applyBorder="1" applyAlignment="1"/>
    <xf numFmtId="0" fontId="14" fillId="3" borderId="15" xfId="0" quotePrefix="1" applyFont="1" applyFill="1" applyBorder="1" applyAlignment="1">
      <alignment horizontal="left" vertical="center" indent="1"/>
    </xf>
    <xf numFmtId="0" fontId="38" fillId="0" borderId="0" xfId="0" applyFont="1" applyBorder="1" applyAlignment="1">
      <alignment horizontal="left" vertical="center" indent="1"/>
    </xf>
    <xf numFmtId="0" fontId="38" fillId="0" borderId="16" xfId="0" applyFont="1" applyBorder="1" applyAlignment="1">
      <alignment horizontal="left" vertical="center" indent="1"/>
    </xf>
    <xf numFmtId="0" fontId="35" fillId="3" borderId="0" xfId="0" applyFont="1" applyFill="1" applyBorder="1" applyAlignment="1">
      <alignment horizontal="left" vertical="center" indent="1"/>
    </xf>
    <xf numFmtId="0" fontId="35" fillId="3" borderId="16" xfId="0" applyFont="1" applyFill="1" applyBorder="1" applyAlignment="1">
      <alignment horizontal="left" vertical="center" indent="1"/>
    </xf>
    <xf numFmtId="0" fontId="39" fillId="0" borderId="0" xfId="1" applyFont="1" applyAlignment="1">
      <alignment horizontal="center"/>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vertical="center"/>
    </xf>
  </cellXfs>
  <cellStyles count="3">
    <cellStyle name="Link" xfId="1" builtinId="8"/>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s://selbststaendige.verdi.de/"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1495424</xdr:colOff>
      <xdr:row>11</xdr:row>
      <xdr:rowOff>123825</xdr:rowOff>
    </xdr:from>
    <xdr:to>
      <xdr:col>8</xdr:col>
      <xdr:colOff>11598</xdr:colOff>
      <xdr:row>20</xdr:row>
      <xdr:rowOff>38100</xdr:rowOff>
    </xdr:to>
    <xdr:pic>
      <xdr:nvPicPr>
        <xdr:cNvPr id="4" name="Grafik 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82024" y="3108325"/>
          <a:ext cx="6367949" cy="247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lbststaendige.verdi.de/"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bundesfinanzministerium.de/Content/DE/Standardartikel/Themen/Schlaglichter/Corona-Schutzschild/2021-01-19-ueberbrueckungshilfe-verbessert-download.pdf" TargetMode="External"/><Relationship Id="rId2" Type="http://schemas.openxmlformats.org/officeDocument/2006/relationships/hyperlink" Target="https://bundesfinanzministerium.de/Content/DE/Standardartikel/Themen/Schlaglichter/Corona-Schutzschild/2021-01-19-ueberbrueckungshilfe-verbessert-term-shee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showRowColHeaders="0" tabSelected="1" zoomScale="75" zoomScaleNormal="75" zoomScalePageLayoutView="75" workbookViewId="0">
      <selection activeCell="E33" sqref="E33"/>
    </sheetView>
  </sheetViews>
  <sheetFormatPr baseColWidth="10" defaultRowHeight="12" x14ac:dyDescent="0"/>
  <cols>
    <col min="1" max="1" width="2.1640625" style="4" customWidth="1"/>
    <col min="2" max="2" width="40.5" customWidth="1"/>
    <col min="3" max="3" width="53.5" customWidth="1"/>
    <col min="4" max="4" width="21.33203125" customWidth="1"/>
    <col min="5" max="5" width="17.5" customWidth="1"/>
    <col min="6" max="6" width="63.5" customWidth="1"/>
    <col min="7" max="7" width="10.5" customWidth="1"/>
    <col min="8" max="8" width="21.33203125" customWidth="1"/>
  </cols>
  <sheetData>
    <row r="1" spans="1:12" s="4" customFormat="1" ht="13" thickBot="1">
      <c r="F1" s="17"/>
      <c r="G1" s="17"/>
      <c r="H1" s="17"/>
    </row>
    <row r="2" spans="1:12" ht="30" thickBot="1">
      <c r="B2" s="78" t="s">
        <v>1</v>
      </c>
      <c r="C2" s="79"/>
      <c r="D2" s="80"/>
      <c r="F2" s="84" t="s">
        <v>13</v>
      </c>
      <c r="G2" s="85"/>
      <c r="H2" s="86"/>
      <c r="I2" s="1"/>
    </row>
    <row r="3" spans="1:12" ht="21.75" customHeight="1" thickBot="1">
      <c r="B3" s="81" t="s">
        <v>26</v>
      </c>
      <c r="C3" s="82"/>
      <c r="D3" s="83"/>
      <c r="F3" s="87" t="s">
        <v>18</v>
      </c>
      <c r="G3" s="88"/>
      <c r="H3" s="89"/>
      <c r="I3" s="6"/>
      <c r="J3" s="14"/>
      <c r="K3" s="14"/>
      <c r="L3" s="14"/>
    </row>
    <row r="4" spans="1:12" s="3" customFormat="1" ht="18" customHeight="1" thickBot="1">
      <c r="A4" s="5"/>
      <c r="B4" s="92" t="s">
        <v>31</v>
      </c>
      <c r="C4" s="93"/>
      <c r="D4" s="94"/>
      <c r="F4" s="25" t="s">
        <v>5</v>
      </c>
      <c r="G4" s="43"/>
      <c r="H4" s="18">
        <v>28000</v>
      </c>
      <c r="I4" s="28" t="s">
        <v>33</v>
      </c>
      <c r="J4" s="15"/>
      <c r="K4" s="14"/>
      <c r="L4" s="14"/>
    </row>
    <row r="5" spans="1:12" ht="19" thickBot="1">
      <c r="B5" s="49" t="s">
        <v>2</v>
      </c>
      <c r="C5" s="10"/>
      <c r="D5" s="50">
        <v>31000</v>
      </c>
      <c r="E5" s="28" t="s">
        <v>33</v>
      </c>
      <c r="F5" s="26" t="s">
        <v>8</v>
      </c>
      <c r="G5" s="44"/>
      <c r="H5" s="19">
        <f>IF(H4&gt;D5,"maximal",H4/2)</f>
        <v>14000</v>
      </c>
      <c r="I5" s="36" t="s">
        <v>32</v>
      </c>
      <c r="J5" s="14"/>
      <c r="K5" s="14"/>
      <c r="L5" s="14"/>
    </row>
    <row r="6" spans="1:12" ht="19" thickBot="1">
      <c r="B6" s="51" t="s">
        <v>15</v>
      </c>
      <c r="C6" s="11"/>
      <c r="D6" s="52">
        <f>D5/2</f>
        <v>15500</v>
      </c>
      <c r="E6" s="36" t="s">
        <v>32</v>
      </c>
      <c r="F6" s="35" t="str">
        <f>"Wenn dein Gewinnrückgang "&amp;ROUND(100-D7/D6*100,2)&amp;"% beträgt"</f>
        <v>Wenn dein Gewinnrückgang 58,06% beträgt</v>
      </c>
      <c r="G6" s="45"/>
      <c r="H6" s="19" t="str">
        <f>IF(H4&gt;D5,D5,"")</f>
        <v/>
      </c>
      <c r="K6" s="14"/>
      <c r="L6" s="14"/>
    </row>
    <row r="7" spans="1:12" ht="20" thickBot="1">
      <c r="B7" s="53" t="s">
        <v>16</v>
      </c>
      <c r="C7" s="12"/>
      <c r="D7" s="54">
        <v>6500</v>
      </c>
      <c r="E7" s="28" t="s">
        <v>33</v>
      </c>
      <c r="F7" s="26" t="s">
        <v>3</v>
      </c>
      <c r="G7" s="44"/>
      <c r="H7" s="20">
        <f>H5*(ROUND(D7/D6,2))</f>
        <v>5880</v>
      </c>
      <c r="I7" s="6"/>
      <c r="J7" s="14"/>
      <c r="K7" s="14"/>
      <c r="L7" s="14"/>
    </row>
    <row r="8" spans="1:12" ht="22.5" customHeight="1">
      <c r="B8" s="55" t="s">
        <v>20</v>
      </c>
      <c r="C8" s="32"/>
      <c r="D8" s="56">
        <f>IF(D6-D7&gt;0,D6-D7,0)</f>
        <v>9000</v>
      </c>
      <c r="E8" s="36" t="s">
        <v>32</v>
      </c>
      <c r="F8" s="35" t="s">
        <v>9</v>
      </c>
      <c r="G8" s="45"/>
      <c r="H8" s="21"/>
      <c r="I8" s="6"/>
      <c r="J8" s="14"/>
      <c r="K8" s="14"/>
      <c r="L8" s="14"/>
    </row>
    <row r="9" spans="1:12" ht="18">
      <c r="B9" s="57" t="s">
        <v>27</v>
      </c>
      <c r="C9" s="24"/>
      <c r="D9" s="90">
        <f>IF(D6/2&gt;7500,7500,D6/2)</f>
        <v>7500</v>
      </c>
      <c r="E9" s="29"/>
      <c r="F9" s="27" t="s">
        <v>4</v>
      </c>
      <c r="G9" s="46"/>
      <c r="H9" s="22">
        <f>ROUND(H5-H7,2)</f>
        <v>8120</v>
      </c>
      <c r="J9" s="14"/>
      <c r="K9" s="14"/>
      <c r="L9" s="14"/>
    </row>
    <row r="10" spans="1:12" ht="18">
      <c r="B10" s="58" t="s">
        <v>17</v>
      </c>
      <c r="C10" s="16"/>
      <c r="D10" s="91"/>
      <c r="E10" s="30"/>
      <c r="F10" s="101" t="str">
        <f>"Unter diesen Annahmen bringt die Hilfe
einen Gewinnersatz von "&amp;ROUND(D17,2)&amp;" €, das entspricht"</f>
        <v>Unter diesen Annahmen bringt die Hilfe_x000D_einen Gewinnersatz von 7500 €, das entspricht</v>
      </c>
      <c r="G10" s="47"/>
      <c r="H10" s="103">
        <f>IF(D17=0,0,D17/H9)</f>
        <v>0.92364532019704437</v>
      </c>
      <c r="I10" s="1"/>
      <c r="J10" s="14"/>
      <c r="K10" s="14"/>
      <c r="L10" s="14"/>
    </row>
    <row r="11" spans="1:12" s="4" customFormat="1" ht="23.25" customHeight="1" thickBot="1">
      <c r="B11" s="108" t="str">
        <f>"Dein Schätz-Umsatz Jan.-Jun. beträgt "&amp;ROUND(D7/D6*100,2)&amp;"% des Referenzumsatzes"</f>
        <v>Dein Schätz-Umsatz Jan.-Jun. beträgt 41,94% des Referenzumsatzes</v>
      </c>
      <c r="C11" s="109"/>
      <c r="D11" s="110"/>
      <c r="E11" s="31"/>
      <c r="F11" s="102"/>
      <c r="G11" s="48"/>
      <c r="H11" s="104"/>
      <c r="I11" s="13"/>
      <c r="J11" s="14"/>
      <c r="K11" s="14"/>
      <c r="L11" s="14"/>
    </row>
    <row r="12" spans="1:12" s="4" customFormat="1" ht="23.25" customHeight="1">
      <c r="B12" s="62" t="s">
        <v>30</v>
      </c>
      <c r="C12" s="59"/>
      <c r="D12" s="60">
        <f>D7+D9</f>
        <v>14000</v>
      </c>
      <c r="E12" s="31"/>
      <c r="F12" s="39"/>
      <c r="G12" s="39"/>
      <c r="H12" s="40"/>
      <c r="I12" s="13"/>
      <c r="J12" s="14"/>
      <c r="K12" s="14"/>
      <c r="L12" s="14"/>
    </row>
    <row r="13" spans="1:12" s="4" customFormat="1" ht="23.25" customHeight="1">
      <c r="B13" s="95" t="str">
        <f>"Vorschuss + Umsatz Jan.-Jun. ergäben "&amp;ROUND(D12/D6*100,2)&amp;"% des Referenzumsatzes"</f>
        <v>Vorschuss + Umsatz Jan.-Jun. ergäben 90,32% des Referenzumsatzes</v>
      </c>
      <c r="C13" s="111"/>
      <c r="D13" s="112"/>
      <c r="E13" s="31"/>
      <c r="H13" s="40"/>
      <c r="I13" s="13"/>
      <c r="J13" s="14"/>
      <c r="K13" s="14"/>
      <c r="L13" s="14"/>
    </row>
    <row r="14" spans="1:12" s="4" customFormat="1" ht="23.25" customHeight="1">
      <c r="B14" s="68" t="str">
        <f>IF(D12/D6*100&gt;90.0001,"die maximal erlaubten 90% des Referenzumsatzes sind","")</f>
        <v>die maximal erlaubten 90% des Referenzumsatzes sind</v>
      </c>
      <c r="C14" s="69"/>
      <c r="D14" s="77">
        <f>IF(D12/D6*100&gt;90.0001,D6*0.9,"")</f>
        <v>13950</v>
      </c>
      <c r="E14" s="31"/>
      <c r="F14" s="39"/>
      <c r="G14" s="39"/>
      <c r="H14" s="40"/>
      <c r="I14" s="13"/>
      <c r="J14" s="14"/>
      <c r="K14" s="14"/>
      <c r="L14" s="14"/>
    </row>
    <row r="15" spans="1:12" s="4" customFormat="1" ht="23.25" customHeight="1">
      <c r="B15" s="95" t="str">
        <f>"Voraussichtliche Rückzahlung (= "&amp;ROUND(D15/D9*100,2)&amp;"% des Vorschusses)"</f>
        <v>Voraussichtliche Rückzahlung (= 0,67% des Vorschusses)</v>
      </c>
      <c r="C15" s="96"/>
      <c r="D15" s="61">
        <f>IF(D7&lt;D6*0.9,IF(D12-D6*0.9&gt;0,D12-D6*0.9,0),D9)</f>
        <v>50</v>
      </c>
      <c r="E15" s="31"/>
      <c r="F15" s="39"/>
      <c r="G15" s="39"/>
      <c r="H15" s="40"/>
      <c r="I15" s="13"/>
      <c r="J15" s="14"/>
      <c r="K15" s="14"/>
      <c r="L15" s="14"/>
    </row>
    <row r="16" spans="1:12" s="4" customFormat="1" ht="23.25" customHeight="1">
      <c r="B16" s="66" t="str">
        <f>IF(D15&gt;0,IF(D15&lt;=250,"Bis zu 250 € müssen nicht zurückgezahlt werden.",IF(D7/D6&gt;=0.9,"Komplette Rückzahlung, wenn der Umsatzrückgang max. 10% beträgt.","")),"")</f>
        <v>Bis zu 250 € müssen nicht zurückgezahlt werden.</v>
      </c>
      <c r="C16" s="64"/>
      <c r="D16" s="65"/>
      <c r="E16" s="31"/>
      <c r="F16" s="39"/>
      <c r="G16" s="39"/>
      <c r="H16" s="40"/>
      <c r="I16" s="13"/>
      <c r="J16" s="14"/>
      <c r="K16" s="14"/>
      <c r="L16" s="14"/>
    </row>
    <row r="17" spans="1:12" s="4" customFormat="1" ht="23.25" customHeight="1">
      <c r="B17" s="95" t="s">
        <v>28</v>
      </c>
      <c r="C17" s="96"/>
      <c r="D17" s="61">
        <f>IF(D7+0.01&gt;D6*0.9,0,IF(D15&gt;=250,(D9-D15),D9))</f>
        <v>7500</v>
      </c>
      <c r="E17" s="67"/>
      <c r="F17" s="39"/>
      <c r="G17" s="39"/>
      <c r="H17" s="40"/>
      <c r="I17" s="13"/>
      <c r="J17" s="14"/>
      <c r="K17" s="14"/>
      <c r="L17" s="14"/>
    </row>
    <row r="18" spans="1:12" ht="23.25" customHeight="1" thickBot="1">
      <c r="B18" s="71" t="s">
        <v>29</v>
      </c>
      <c r="C18" s="72"/>
      <c r="D18" s="73">
        <f>D17/6</f>
        <v>1250</v>
      </c>
      <c r="E18" s="23"/>
      <c r="F18" s="107"/>
      <c r="G18" s="107"/>
      <c r="H18" s="107"/>
    </row>
    <row r="19" spans="1:12" ht="23.25" customHeight="1">
      <c r="A19" s="70"/>
      <c r="B19" s="76" t="str">
        <f>IF(D8&gt;0,IF(D17/D8*100&gt;0,"Rechnerisch werden im ersten Hj. damit "&amp;ROUND(D17/D8*100,2)&amp;"% Umsatzrückgang ersetzt.",""),"")</f>
        <v>Rechnerisch werden im ersten Hj. damit 83,33% Umsatzrückgang ersetzt.</v>
      </c>
      <c r="C19" s="74"/>
      <c r="D19" s="75"/>
      <c r="E19" s="23"/>
      <c r="F19" s="41"/>
      <c r="G19" s="41"/>
      <c r="H19" s="41"/>
    </row>
    <row r="20" spans="1:12" ht="17">
      <c r="C20" s="2"/>
      <c r="F20" s="42"/>
      <c r="G20" s="42"/>
    </row>
    <row r="21" spans="1:12" ht="23.25" customHeight="1">
      <c r="B21" s="99" t="s">
        <v>6</v>
      </c>
      <c r="C21" s="99"/>
      <c r="D21" s="100"/>
      <c r="E21" s="105"/>
      <c r="F21" s="113" t="s">
        <v>14</v>
      </c>
      <c r="G21" s="114"/>
      <c r="H21" s="114"/>
    </row>
    <row r="22" spans="1:12" ht="20.25" customHeight="1">
      <c r="E22" s="106"/>
      <c r="F22" s="97"/>
      <c r="G22" s="97"/>
      <c r="H22" s="98"/>
    </row>
    <row r="23" spans="1:12">
      <c r="F23" s="16"/>
      <c r="G23" s="16"/>
    </row>
    <row r="24" spans="1:12">
      <c r="F24" s="16"/>
      <c r="G24" s="16"/>
    </row>
  </sheetData>
  <sheetProtection algorithmName="SHA-512" hashValue="K2CJZ+nUoUqrTb0yZVSFsanAByIx/42x39LBYFuUOGapt3ZyGbQLASnoJJ9UB2D2NNj6sNY5ahcvjqVpwMnc9w==" saltValue="DyD7cUphVJ1Y26Q/h+PD0w==" spinCount="100000" sheet="1"/>
  <mergeCells count="17">
    <mergeCell ref="B17:C17"/>
    <mergeCell ref="F22:H22"/>
    <mergeCell ref="B21:D21"/>
    <mergeCell ref="F10:F11"/>
    <mergeCell ref="H10:H11"/>
    <mergeCell ref="E21:E22"/>
    <mergeCell ref="F18:H18"/>
    <mergeCell ref="B11:D11"/>
    <mergeCell ref="B13:D13"/>
    <mergeCell ref="B15:C15"/>
    <mergeCell ref="F21:H21"/>
    <mergeCell ref="B2:D2"/>
    <mergeCell ref="B3:D3"/>
    <mergeCell ref="F2:H2"/>
    <mergeCell ref="F3:H3"/>
    <mergeCell ref="D9:D10"/>
    <mergeCell ref="B4:D4"/>
  </mergeCells>
  <hyperlinks>
    <hyperlink ref="F21" r:id="rId1" display="https://selbststaendige.verdi.de"/>
  </hyperlinks>
  <pageMargins left="0.7" right="0.7" top="0.78740157499999996" bottom="0.78740157499999996" header="0.3" footer="0.3"/>
  <pageSetup paperSize="9" orientation="portrait"/>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showGridLines="0" showRowColHeaders="0" workbookViewId="0">
      <selection activeCell="B2" sqref="B2:C2"/>
    </sheetView>
  </sheetViews>
  <sheetFormatPr baseColWidth="10" defaultRowHeight="12" x14ac:dyDescent="0"/>
  <cols>
    <col min="1" max="2" width="2.83203125" customWidth="1"/>
    <col min="3" max="3" width="122" style="7" customWidth="1"/>
  </cols>
  <sheetData>
    <row r="2" spans="2:3" ht="23.25" customHeight="1">
      <c r="B2" s="115" t="s">
        <v>10</v>
      </c>
      <c r="C2" s="116"/>
    </row>
    <row r="3" spans="2:3" ht="13">
      <c r="C3" s="9"/>
    </row>
    <row r="4" spans="2:3" ht="26">
      <c r="B4" s="8" t="s">
        <v>0</v>
      </c>
      <c r="C4" s="9" t="s">
        <v>25</v>
      </c>
    </row>
    <row r="5" spans="2:3" ht="8.25" customHeight="1">
      <c r="C5" s="9"/>
    </row>
    <row r="6" spans="2:3" ht="26">
      <c r="B6" s="8" t="s">
        <v>0</v>
      </c>
      <c r="C6" s="9" t="s">
        <v>21</v>
      </c>
    </row>
    <row r="7" spans="2:3" ht="41.25" customHeight="1">
      <c r="B7" s="8"/>
      <c r="C7" s="63" t="s">
        <v>19</v>
      </c>
    </row>
    <row r="8" spans="2:3" ht="8.25" customHeight="1">
      <c r="C8" s="9"/>
    </row>
    <row r="9" spans="2:3" ht="15">
      <c r="B9" s="8" t="s">
        <v>0</v>
      </c>
      <c r="C9" s="9" t="s">
        <v>22</v>
      </c>
    </row>
    <row r="10" spans="2:3" ht="8.25" customHeight="1">
      <c r="C10" s="9"/>
    </row>
    <row r="11" spans="2:3" ht="15">
      <c r="B11" s="8" t="s">
        <v>0</v>
      </c>
      <c r="C11" s="9" t="s">
        <v>23</v>
      </c>
    </row>
    <row r="12" spans="2:3" ht="8.25" customHeight="1">
      <c r="B12" s="8"/>
      <c r="C12" s="9"/>
    </row>
    <row r="13" spans="2:3" ht="15">
      <c r="B13" s="8" t="s">
        <v>0</v>
      </c>
      <c r="C13" s="9" t="s">
        <v>24</v>
      </c>
    </row>
    <row r="15" spans="2:3">
      <c r="C15" s="33" t="s">
        <v>11</v>
      </c>
    </row>
    <row r="16" spans="2:3" s="34" customFormat="1">
      <c r="B16" s="37"/>
      <c r="C16" s="38" t="s">
        <v>7</v>
      </c>
    </row>
    <row r="17" spans="2:3" s="34" customFormat="1">
      <c r="B17" s="37"/>
      <c r="C17" s="38" t="s">
        <v>12</v>
      </c>
    </row>
  </sheetData>
  <sheetProtection algorithmName="SHA-512" hashValue="quFhWYruqUOjKCbAFEttonlZyzVnBLttS0hQ7ZWN1P5e/gxDG+UPjsg9j1Rqggft4mI4hWdSrEeBi6u+/990bA==" saltValue="ENjMkbTzBroTEMM96Bx77Q==" spinCount="100000" sheet="1"/>
  <mergeCells count="1">
    <mergeCell ref="B2:C2"/>
  </mergeCells>
  <hyperlinks>
    <hyperlink ref="C16" r:id="rId1"/>
    <hyperlink ref="C17" r:id="rId2"/>
  </hyperlink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Rechner_Neustarthilfe</vt:lpstr>
      <vt:lpstr>Erläuterungen</vt:lpstr>
    </vt:vector>
  </TitlesOfParts>
  <Company>Vereinte Dienstleistungsgewerkschaft ver.di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guhaake</dc:creator>
  <cp:lastModifiedBy>Rosita Kuerbis</cp:lastModifiedBy>
  <dcterms:created xsi:type="dcterms:W3CDTF">2020-11-13T14:40:50Z</dcterms:created>
  <dcterms:modified xsi:type="dcterms:W3CDTF">2021-02-10T13:15:31Z</dcterms:modified>
</cp:coreProperties>
</file>